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<sst xmlns="http://schemas.openxmlformats.org/spreadsheetml/2006/main" count="55" uniqueCount="39">
  <si>
    <t>Weight and Balance Dat - N240JS - 10/29/2010</t>
  </si>
  <si>
    <t>Gear Arms</t>
  </si>
  <si>
    <t>Weight</t>
  </si>
  <si>
    <t>Arm</t>
  </si>
  <si>
    <t>Moment</t>
  </si>
  <si>
    <t>Main Gear - 35.38 in.</t>
  </si>
  <si>
    <t>Tailwheel - 207.50 in.</t>
  </si>
  <si>
    <t>1.  Empty, Full Oil, No Fuel, No Baggage, No people</t>
  </si>
  <si>
    <t>L. Main</t>
  </si>
  <si>
    <t>R. Main</t>
  </si>
  <si>
    <t>Tailwheel</t>
  </si>
  <si>
    <t>Totals</t>
  </si>
  <si>
    <t xml:space="preserve">Empty CG - </t>
  </si>
  <si>
    <t xml:space="preserve">minus empty weight  </t>
  </si>
  <si>
    <t xml:space="preserve">Main Tank Arm - </t>
  </si>
  <si>
    <t>minus empty weight</t>
  </si>
  <si>
    <t>minus m. Tank wt.</t>
  </si>
  <si>
    <t>Header Tank Arm</t>
  </si>
  <si>
    <r>
      <t xml:space="preserve">4.  </t>
    </r>
    <r>
      <rPr>
        <b/>
        <sz val="10"/>
        <rFont val="Arial"/>
        <family val="2"/>
      </rPr>
      <t>Full Oil, No fuel, No People, BAGGAGE</t>
    </r>
  </si>
  <si>
    <t>3.  Full Oil, Main Tank Full, HEADER TANK FULL, No People, No Baggage</t>
  </si>
  <si>
    <t>2. Full oil, MAIN TANK FULL, No Passengers, No baggage</t>
  </si>
  <si>
    <t>minus empty wt/mom</t>
  </si>
  <si>
    <t>Baggage Arm</t>
  </si>
  <si>
    <t>5.  Full oil, No Baggage, Full Main Tank, Full Header, PILOT</t>
  </si>
  <si>
    <t>minus empty wt.</t>
  </si>
  <si>
    <t>minus main tank</t>
  </si>
  <si>
    <t>minus header tank</t>
  </si>
  <si>
    <t>Pilot Arm</t>
  </si>
  <si>
    <t>Empty</t>
  </si>
  <si>
    <t>Pilot</t>
  </si>
  <si>
    <t>No Passenger</t>
  </si>
  <si>
    <t>No Baggage</t>
  </si>
  <si>
    <t>Header (3.7)</t>
  </si>
  <si>
    <t>M. Tank (3)</t>
  </si>
  <si>
    <t>Total</t>
  </si>
  <si>
    <t xml:space="preserve">First Flight CG - </t>
  </si>
  <si>
    <t>CG Range</t>
  </si>
  <si>
    <t>42 - 47.3</t>
  </si>
  <si>
    <t>6.  First Flight - Pilot, Full Oil, Main Tank 3 gallons, Header Tank 3.7 gallons, baggage for middle of CG range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</si>
</sst>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tabSelected="1" workbookViewId="0" topLeftCell="A43">
      <selection activeCell="K47" sqref="K47"/>
    </sheetView>
  </sheetViews>
  <sheetFormatPr defaultColWidth="9.140625" defaultRowHeight="12.75"/>
  <sheetData>
    <row r="1" ht="12.75">
      <c r="C1" t="s">
        <v>0</v>
      </c>
    </row>
    <row r="3" ht="12.75">
      <c r="A3" t="s">
        <v>1</v>
      </c>
    </row>
    <row r="4" ht="12.75">
      <c r="B4" t="s">
        <v>5</v>
      </c>
    </row>
    <row r="5" ht="12.75">
      <c r="B5" t="s">
        <v>6</v>
      </c>
    </row>
    <row r="7" spans="3:7" ht="12.75">
      <c r="C7" t="s">
        <v>2</v>
      </c>
      <c r="E7" t="s">
        <v>3</v>
      </c>
      <c r="G7" t="s">
        <v>4</v>
      </c>
    </row>
    <row r="8" spans="1:5" ht="12.75">
      <c r="A8" s="1" t="s">
        <v>7</v>
      </c>
      <c r="B8" s="1"/>
      <c r="C8" s="1"/>
      <c r="D8" s="1"/>
      <c r="E8" s="1"/>
    </row>
    <row r="9" spans="2:7" ht="12.75">
      <c r="B9" t="s">
        <v>8</v>
      </c>
      <c r="C9">
        <v>355.4</v>
      </c>
      <c r="E9">
        <v>35.38</v>
      </c>
      <c r="G9">
        <f>C9*E9</f>
        <v>12574.052</v>
      </c>
    </row>
    <row r="10" spans="2:7" ht="12.75">
      <c r="B10" t="s">
        <v>9</v>
      </c>
      <c r="C10">
        <v>364.4</v>
      </c>
      <c r="E10">
        <v>35.38</v>
      </c>
      <c r="G10">
        <f>C10*E10</f>
        <v>12892.472</v>
      </c>
    </row>
    <row r="11" spans="2:7" ht="12.75">
      <c r="B11" t="s">
        <v>10</v>
      </c>
      <c r="C11">
        <v>15</v>
      </c>
      <c r="E11">
        <v>207.5</v>
      </c>
      <c r="G11">
        <f>C11*E11</f>
        <v>3112.5</v>
      </c>
    </row>
    <row r="12" spans="2:7" ht="12.75">
      <c r="B12" t="s">
        <v>11</v>
      </c>
      <c r="C12">
        <f>SUM(C9:C11)</f>
        <v>734.8</v>
      </c>
      <c r="G12">
        <f>SUM(G9:G11)</f>
        <v>28579.023999999998</v>
      </c>
    </row>
    <row r="13" spans="1:2" ht="12.75">
      <c r="A13" t="s">
        <v>12</v>
      </c>
      <c r="B13">
        <f>+G12/C12</f>
        <v>38.89360914534567</v>
      </c>
    </row>
    <row r="15" spans="1:5" ht="12.75">
      <c r="A15" s="1" t="s">
        <v>20</v>
      </c>
      <c r="B15" s="1"/>
      <c r="C15" s="1"/>
      <c r="D15" s="1"/>
      <c r="E15" s="1"/>
    </row>
    <row r="16" spans="2:7" ht="12.75">
      <c r="B16" t="s">
        <v>8</v>
      </c>
      <c r="C16">
        <v>393.2</v>
      </c>
      <c r="E16">
        <v>35.38</v>
      </c>
      <c r="G16">
        <f>C16*E16</f>
        <v>13911.416000000001</v>
      </c>
    </row>
    <row r="17" spans="2:7" ht="12.75">
      <c r="B17" t="s">
        <v>9</v>
      </c>
      <c r="C17">
        <v>395.4</v>
      </c>
      <c r="E17">
        <v>35.38</v>
      </c>
      <c r="G17">
        <f>C17*E17</f>
        <v>13989.252</v>
      </c>
    </row>
    <row r="18" spans="2:7" ht="12.75">
      <c r="B18" t="s">
        <v>10</v>
      </c>
      <c r="C18">
        <v>19.5</v>
      </c>
      <c r="E18">
        <v>207.5</v>
      </c>
      <c r="G18">
        <f>C18*E18</f>
        <v>4046.25</v>
      </c>
    </row>
    <row r="19" spans="2:7" ht="12.75">
      <c r="B19" t="s">
        <v>11</v>
      </c>
      <c r="C19">
        <f>SUM(C16:C18)</f>
        <v>808.0999999999999</v>
      </c>
      <c r="G19">
        <f>SUM(G16:G18)</f>
        <v>31946.918</v>
      </c>
    </row>
    <row r="20" spans="1:7" ht="12.75">
      <c r="A20" t="s">
        <v>13</v>
      </c>
      <c r="C20">
        <v>-734.8</v>
      </c>
      <c r="G20">
        <v>-28579.02</v>
      </c>
    </row>
    <row r="21" spans="3:7" ht="12.75">
      <c r="C21">
        <f>SUM(C19:C20)</f>
        <v>73.29999999999995</v>
      </c>
      <c r="G21">
        <f>SUM(G19:G20)</f>
        <v>3367.898000000001</v>
      </c>
    </row>
    <row r="22" spans="1:4" ht="12.75">
      <c r="A22" t="s">
        <v>14</v>
      </c>
      <c r="D22">
        <f>G21/C21</f>
        <v>45.94676671214192</v>
      </c>
    </row>
    <row r="24" spans="1:7" ht="12.75">
      <c r="A24" s="1" t="s">
        <v>19</v>
      </c>
      <c r="B24" s="1"/>
      <c r="C24" s="1"/>
      <c r="D24" s="1"/>
      <c r="E24" s="1"/>
      <c r="F24" s="1"/>
      <c r="G24" s="1"/>
    </row>
    <row r="25" spans="2:7" ht="12.75">
      <c r="B25" t="s">
        <v>8</v>
      </c>
      <c r="C25">
        <v>408.8</v>
      </c>
      <c r="E25">
        <v>35.38</v>
      </c>
      <c r="G25">
        <f>C25*E25</f>
        <v>14463.344000000001</v>
      </c>
    </row>
    <row r="26" spans="2:7" ht="12.75">
      <c r="B26" t="s">
        <v>9</v>
      </c>
      <c r="C26">
        <v>395.6</v>
      </c>
      <c r="E26">
        <v>35.38</v>
      </c>
      <c r="G26">
        <f>C26*E26</f>
        <v>13996.328000000001</v>
      </c>
    </row>
    <row r="27" spans="2:7" ht="12.75">
      <c r="B27" t="s">
        <v>10</v>
      </c>
      <c r="C27">
        <v>18.5</v>
      </c>
      <c r="E27">
        <v>207.5</v>
      </c>
      <c r="G27">
        <f>C27*E27</f>
        <v>3838.75</v>
      </c>
    </row>
    <row r="28" spans="2:7" ht="12.75">
      <c r="B28" t="s">
        <v>11</v>
      </c>
      <c r="C28">
        <f>SUM(C25:C27)</f>
        <v>822.9000000000001</v>
      </c>
      <c r="G28">
        <f>SUM(G25:G27)</f>
        <v>32298.422000000002</v>
      </c>
    </row>
    <row r="29" spans="1:7" ht="12.75">
      <c r="A29" t="s">
        <v>15</v>
      </c>
      <c r="C29">
        <v>-734.8</v>
      </c>
      <c r="G29">
        <v>-28579.02</v>
      </c>
    </row>
    <row r="30" spans="1:7" ht="12.75">
      <c r="A30" t="s">
        <v>16</v>
      </c>
      <c r="C30">
        <v>-73.3</v>
      </c>
      <c r="G30">
        <v>-3367.9</v>
      </c>
    </row>
    <row r="31" spans="3:7" ht="12.75">
      <c r="C31">
        <f>SUM(C28:C30)</f>
        <v>14.80000000000014</v>
      </c>
      <c r="G31">
        <f>SUM(G28:G30)</f>
        <v>351.5020000000018</v>
      </c>
    </row>
    <row r="32" spans="1:4" ht="12.75">
      <c r="A32" t="s">
        <v>17</v>
      </c>
      <c r="D32">
        <f>G31/C31</f>
        <v>23.750135135135032</v>
      </c>
    </row>
    <row r="34" ht="12.75">
      <c r="A34" t="s">
        <v>18</v>
      </c>
    </row>
    <row r="35" spans="2:7" ht="12.75">
      <c r="B35" t="s">
        <v>8</v>
      </c>
      <c r="C35">
        <v>370</v>
      </c>
      <c r="E35">
        <v>35.38</v>
      </c>
      <c r="G35">
        <f>E35*C35</f>
        <v>13090.6</v>
      </c>
    </row>
    <row r="36" spans="2:7" ht="12.75">
      <c r="B36" t="s">
        <v>9</v>
      </c>
      <c r="C36">
        <v>376.6</v>
      </c>
      <c r="E36">
        <v>35.38</v>
      </c>
      <c r="G36">
        <f>C36*E36</f>
        <v>13324.108000000002</v>
      </c>
    </row>
    <row r="37" spans="2:7" ht="12.75">
      <c r="B37" t="s">
        <v>10</v>
      </c>
      <c r="C37">
        <v>26</v>
      </c>
      <c r="E37">
        <v>207.5</v>
      </c>
      <c r="G37">
        <f>C37*E37</f>
        <v>5395</v>
      </c>
    </row>
    <row r="38" spans="2:7" ht="12.75">
      <c r="B38" t="s">
        <v>11</v>
      </c>
      <c r="C38">
        <f>SUM(C35:C37)</f>
        <v>772.6</v>
      </c>
      <c r="G38">
        <f>SUM(G35:G37)</f>
        <v>31809.708000000002</v>
      </c>
    </row>
    <row r="39" spans="1:7" ht="12.75">
      <c r="A39" t="s">
        <v>21</v>
      </c>
      <c r="C39">
        <v>-734.8</v>
      </c>
      <c r="G39">
        <v>-28579.02</v>
      </c>
    </row>
    <row r="40" spans="3:7" ht="12.75">
      <c r="C40">
        <f>SUM(C38:C39)</f>
        <v>37.80000000000007</v>
      </c>
      <c r="G40">
        <f>SUM(G38:G39)</f>
        <v>3230.688000000002</v>
      </c>
    </row>
    <row r="41" spans="1:4" ht="12.75">
      <c r="A41" t="s">
        <v>22</v>
      </c>
      <c r="D41">
        <f>G40/C40</f>
        <v>85.4679365079364</v>
      </c>
    </row>
    <row r="43" s="1" customFormat="1" ht="12.75">
      <c r="A43" s="1" t="s">
        <v>23</v>
      </c>
    </row>
    <row r="44" spans="2:7" ht="12.75">
      <c r="B44" t="s">
        <v>8</v>
      </c>
      <c r="C44">
        <v>482</v>
      </c>
      <c r="E44">
        <v>35.38</v>
      </c>
      <c r="G44">
        <f>C44*E44</f>
        <v>17053.16</v>
      </c>
    </row>
    <row r="45" spans="2:7" ht="12.75">
      <c r="B45" t="s">
        <v>9</v>
      </c>
      <c r="C45">
        <v>450.7</v>
      </c>
      <c r="E45">
        <v>35.38</v>
      </c>
      <c r="G45">
        <f>C45*E45</f>
        <v>15945.766000000001</v>
      </c>
    </row>
    <row r="46" spans="2:7" ht="12.75">
      <c r="B46" t="s">
        <v>10</v>
      </c>
      <c r="C46">
        <v>40.5</v>
      </c>
      <c r="E46">
        <v>207.5</v>
      </c>
      <c r="G46">
        <f>C46*E46</f>
        <v>8403.75</v>
      </c>
    </row>
    <row r="47" spans="2:7" ht="12.75">
      <c r="B47" t="s">
        <v>11</v>
      </c>
      <c r="C47">
        <f>SUM(C44:C46)</f>
        <v>973.2</v>
      </c>
      <c r="G47">
        <f>SUM(G44:G46)</f>
        <v>41402.676</v>
      </c>
    </row>
    <row r="48" spans="1:7" ht="12.75">
      <c r="A48" t="s">
        <v>24</v>
      </c>
      <c r="C48">
        <v>-734.8</v>
      </c>
      <c r="G48">
        <v>-28579.02</v>
      </c>
    </row>
    <row r="49" spans="1:7" ht="12.75">
      <c r="A49" t="s">
        <v>25</v>
      </c>
      <c r="C49">
        <v>-73.3</v>
      </c>
      <c r="G49">
        <v>-3367.9</v>
      </c>
    </row>
    <row r="50" spans="1:7" ht="12.75">
      <c r="A50" t="s">
        <v>26</v>
      </c>
      <c r="C50">
        <v>-14.8</v>
      </c>
      <c r="G50">
        <v>-351.5</v>
      </c>
    </row>
    <row r="51" spans="3:7" ht="12.75">
      <c r="C51">
        <f>SUM(C47:C50)</f>
        <v>150.30000000000007</v>
      </c>
      <c r="G51">
        <f>SUM(G47:G50)</f>
        <v>9104.256</v>
      </c>
    </row>
    <row r="52" spans="1:4" ht="12.75">
      <c r="A52" t="s">
        <v>27</v>
      </c>
      <c r="D52">
        <f>G51/C51</f>
        <v>60.57389221556883</v>
      </c>
    </row>
    <row r="54" ht="12.75">
      <c r="A54" t="s">
        <v>38</v>
      </c>
    </row>
    <row r="56" spans="2:7" ht="12.75">
      <c r="B56" t="s">
        <v>28</v>
      </c>
      <c r="C56">
        <v>734.8</v>
      </c>
      <c r="E56">
        <v>38.89361</v>
      </c>
      <c r="G56">
        <f>C56*E56</f>
        <v>28579.024628</v>
      </c>
    </row>
    <row r="57" spans="2:7" ht="12.75">
      <c r="B57" t="s">
        <v>29</v>
      </c>
      <c r="C57">
        <v>188</v>
      </c>
      <c r="E57">
        <v>60.57389</v>
      </c>
      <c r="G57">
        <f>C57*E57</f>
        <v>11387.89132</v>
      </c>
    </row>
    <row r="58" spans="2:7" ht="12.75">
      <c r="B58" t="s">
        <v>30</v>
      </c>
      <c r="C58">
        <v>0</v>
      </c>
      <c r="E58">
        <v>60.57389</v>
      </c>
      <c r="G58">
        <f>C58*E58</f>
        <v>0</v>
      </c>
    </row>
    <row r="59" spans="2:7" ht="12.75">
      <c r="B59" t="s">
        <v>31</v>
      </c>
      <c r="C59">
        <v>40</v>
      </c>
      <c r="E59">
        <v>85.47</v>
      </c>
      <c r="G59">
        <f>C59*E59</f>
        <v>3418.8</v>
      </c>
    </row>
    <row r="60" spans="2:7" ht="12.75">
      <c r="B60" t="s">
        <v>32</v>
      </c>
      <c r="C60">
        <f>3.7*6</f>
        <v>22.200000000000003</v>
      </c>
      <c r="E60">
        <v>23.75</v>
      </c>
      <c r="G60">
        <f>C60*E60</f>
        <v>527.2500000000001</v>
      </c>
    </row>
    <row r="61" spans="2:7" ht="12.75">
      <c r="B61" t="s">
        <v>33</v>
      </c>
      <c r="C61">
        <f>3*6</f>
        <v>18</v>
      </c>
      <c r="E61">
        <v>45.95</v>
      </c>
      <c r="G61">
        <f>C61*E61</f>
        <v>827.1</v>
      </c>
    </row>
    <row r="62" spans="2:7" ht="12.75">
      <c r="B62" t="s">
        <v>34</v>
      </c>
      <c r="C62">
        <f>SUM(C56:C61)</f>
        <v>1003</v>
      </c>
      <c r="G62">
        <f>SUM(G56:G61)</f>
        <v>44740.065948</v>
      </c>
    </row>
    <row r="63" spans="1:4" ht="12.75">
      <c r="A63" t="s">
        <v>35</v>
      </c>
      <c r="D63">
        <f>G62/C62</f>
        <v>44.60624720638086</v>
      </c>
    </row>
    <row r="64" spans="1:2" ht="12.75">
      <c r="A64" t="s">
        <v>36</v>
      </c>
      <c r="B64" t="s">
        <v>37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Joseph  M.Snow</dc:creator>
  <cp:keywords/>
  <dc:description/>
  <cp:lastModifiedBy>Joseph  M.Snow</cp:lastModifiedBy>
  <dcterms:created xsi:type="dcterms:W3CDTF">2010-11-10T15:12:34Z</dcterms:created>
  <dcterms:modified xsi:type="dcterms:W3CDTF">2010-11-10T16:38:25Z</dcterms:modified>
  <cp:category/>
  <cp:version/>
  <cp:contentType/>
  <cp:contentStatus/>
</cp:coreProperties>
</file>